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oceseofhuron-my.sharepoint.com/personal/dmilicevic_huron_anglican_ca/Documents/Desktop/2025WEB-UPLOADS/"/>
    </mc:Choice>
  </mc:AlternateContent>
  <xr:revisionPtr revIDLastSave="0" documentId="8_{E0FB7DB5-CBE3-4F44-9277-737887DF3D6E}" xr6:coauthVersionLast="47" xr6:coauthVersionMax="47" xr10:uidLastSave="{00000000-0000-0000-0000-000000000000}"/>
  <bookViews>
    <workbookView xWindow="-110" yWindow="-110" windowWidth="19420" windowHeight="10300" xr2:uid="{6C18B061-F6A8-4F3D-A541-4F277D91080C}"/>
  </bookViews>
  <sheets>
    <sheet name="Payroll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B26" i="1"/>
  <c r="K24" i="1"/>
  <c r="L24" i="1" s="1"/>
  <c r="K23" i="1"/>
  <c r="L23" i="1" s="1"/>
  <c r="L22" i="1"/>
  <c r="K22" i="1"/>
  <c r="K21" i="1"/>
  <c r="L21" i="1" s="1"/>
  <c r="K20" i="1"/>
  <c r="L20" i="1" s="1"/>
  <c r="K19" i="1"/>
  <c r="L19" i="1" s="1"/>
  <c r="L18" i="1"/>
  <c r="K18" i="1"/>
  <c r="L17" i="1"/>
  <c r="K17" i="1"/>
  <c r="K16" i="1"/>
  <c r="L16" i="1" s="1"/>
  <c r="K15" i="1"/>
  <c r="L15" i="1" s="1"/>
  <c r="L14" i="1"/>
  <c r="K14" i="1"/>
  <c r="H13" i="1"/>
  <c r="K13" i="1" s="1"/>
  <c r="L13" i="1" s="1"/>
  <c r="H12" i="1"/>
  <c r="K12" i="1" s="1"/>
  <c r="L12" i="1" s="1"/>
  <c r="H11" i="1"/>
  <c r="K11" i="1" s="1"/>
  <c r="L11" i="1" s="1"/>
  <c r="H10" i="1"/>
  <c r="E10" i="1"/>
  <c r="J10" i="1" s="1"/>
  <c r="J9" i="1"/>
  <c r="I9" i="1"/>
  <c r="H9" i="1"/>
  <c r="K9" i="1" s="1"/>
  <c r="L9" i="1" s="1"/>
  <c r="E9" i="1"/>
  <c r="E8" i="1"/>
  <c r="B4" i="1"/>
  <c r="B3" i="1"/>
  <c r="B1" i="1"/>
  <c r="H8" i="1" l="1"/>
  <c r="H26" i="1" s="1"/>
  <c r="I8" i="1"/>
  <c r="I26" i="1" s="1"/>
  <c r="J8" i="1"/>
  <c r="J26" i="1" s="1"/>
  <c r="E26" i="1"/>
  <c r="I10" i="1"/>
  <c r="K10" i="1" s="1"/>
  <c r="L10" i="1" s="1"/>
  <c r="K8" i="1" l="1"/>
  <c r="K26" i="1" l="1"/>
  <c r="L8" i="1"/>
  <c r="L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Jacqueline Davidson</author>
  </authors>
  <commentList>
    <comment ref="B6" authorId="0" shapeId="0" xr:uid="{1D5419FA-0EB3-4EAE-BB3B-5DC0C9140C36}">
      <text>
        <r>
          <rPr>
            <b/>
            <sz val="9"/>
            <color indexed="81"/>
            <rFont val="Tahoma"/>
            <family val="2"/>
          </rPr>
          <t>Jacqueline Davidson:</t>
        </r>
        <r>
          <rPr>
            <sz val="9"/>
            <color indexed="81"/>
            <rFont val="Tahoma"/>
            <family val="2"/>
          </rPr>
          <t xml:space="preserve">
Input current salary and housing allowance</t>
        </r>
      </text>
    </comment>
    <comment ref="D6" authorId="0" shapeId="0" xr:uid="{1EC645DC-9FC8-481B-A15D-EC217B5002C1}">
      <text>
        <r>
          <rPr>
            <b/>
            <sz val="9"/>
            <color indexed="81"/>
            <rFont val="Tahoma"/>
            <family val="2"/>
          </rPr>
          <t>Jacqueline Davidson:</t>
        </r>
        <r>
          <rPr>
            <sz val="9"/>
            <color indexed="81"/>
            <rFont val="Tahoma"/>
            <family val="2"/>
          </rPr>
          <t xml:space="preserve">
Input other changes to salary - positive or negative
</t>
        </r>
      </text>
    </comment>
  </commentList>
</comments>
</file>

<file path=xl/sharedStrings.xml><?xml version="1.0" encoding="utf-8"?>
<sst xmlns="http://schemas.openxmlformats.org/spreadsheetml/2006/main" count="17" uniqueCount="17">
  <si>
    <t>YPE</t>
  </si>
  <si>
    <t>Exemption</t>
  </si>
  <si>
    <t>Max</t>
  </si>
  <si>
    <t>Name</t>
  </si>
  <si>
    <t xml:space="preserve">Salary </t>
  </si>
  <si>
    <t>COLA</t>
  </si>
  <si>
    <t>Other</t>
  </si>
  <si>
    <t>New</t>
  </si>
  <si>
    <t>Vacation rate</t>
  </si>
  <si>
    <t>CPP</t>
  </si>
  <si>
    <t>CPP2</t>
  </si>
  <si>
    <t>EI</t>
  </si>
  <si>
    <t>Total</t>
  </si>
  <si>
    <t>Monthly</t>
  </si>
  <si>
    <t>Reverend Granger</t>
  </si>
  <si>
    <t xml:space="preserve">Alice Horton </t>
  </si>
  <si>
    <t>Jim Trott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</si>
</sst>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409]mmmm\ d\,\ yyyy;@"/>
    <numFmt numFmtId="165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43">
    <xf numFmtId="0" fontId="0" fillId="0" borderId="0" xfId="0"/>
    <xf numFmtId="0" fontId="2" fillId="2" borderId="1" xfId="4" applyFont="1" applyBorder="1"/>
    <xf numFmtId="43" fontId="0" fillId="0" borderId="0" xfId="1" applyFont="1"/>
    <xf numFmtId="9" fontId="0" fillId="0" borderId="0" xfId="3" applyFont="1"/>
    <xf numFmtId="0" fontId="0" fillId="0" borderId="2" xfId="0" applyBorder="1"/>
    <xf numFmtId="44" fontId="0" fillId="0" borderId="3" xfId="2" applyFont="1" applyBorder="1"/>
    <xf numFmtId="44" fontId="0" fillId="0" borderId="4" xfId="2" applyFont="1" applyBorder="1"/>
    <xf numFmtId="0" fontId="2" fillId="0" borderId="0" xfId="0" applyFont="1" applyAlignment="1">
      <alignment horizontal="center"/>
    </xf>
    <xf numFmtId="0" fontId="0" fillId="0" borderId="5" xfId="0" applyBorder="1"/>
    <xf numFmtId="44" fontId="0" fillId="0" borderId="0" xfId="2" applyFont="1" applyBorder="1"/>
    <xf numFmtId="44" fontId="0" fillId="0" borderId="0" xfId="0" applyNumberFormat="1"/>
    <xf numFmtId="44" fontId="0" fillId="0" borderId="6" xfId="2" applyFont="1" applyBorder="1"/>
    <xf numFmtId="164" fontId="2" fillId="0" borderId="0" xfId="0" applyNumberFormat="1" applyFont="1"/>
    <xf numFmtId="9" fontId="0" fillId="0" borderId="7" xfId="3" applyFont="1" applyBorder="1"/>
    <xf numFmtId="44" fontId="0" fillId="0" borderId="8" xfId="2" applyFont="1" applyBorder="1"/>
    <xf numFmtId="44" fontId="0" fillId="0" borderId="9" xfId="2" applyFont="1" applyBorder="1"/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2" fillId="0" borderId="10" xfId="1" applyFont="1" applyBorder="1" applyAlignment="1">
      <alignment horizontal="center"/>
    </xf>
    <xf numFmtId="0" fontId="2" fillId="0" borderId="10" xfId="0" applyFont="1" applyBorder="1"/>
    <xf numFmtId="9" fontId="2" fillId="0" borderId="10" xfId="3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/>
    <xf numFmtId="0" fontId="0" fillId="0" borderId="11" xfId="0" applyBorder="1"/>
    <xf numFmtId="0" fontId="0" fillId="0" borderId="7" xfId="0" applyBorder="1"/>
    <xf numFmtId="43" fontId="0" fillId="0" borderId="11" xfId="1" applyFont="1" applyBorder="1"/>
    <xf numFmtId="9" fontId="0" fillId="0" borderId="11" xfId="3" applyFont="1" applyBorder="1"/>
    <xf numFmtId="0" fontId="0" fillId="0" borderId="9" xfId="0" applyBorder="1"/>
    <xf numFmtId="0" fontId="1" fillId="2" borderId="12" xfId="4" applyBorder="1"/>
    <xf numFmtId="44" fontId="1" fillId="2" borderId="12" xfId="4" applyNumberFormat="1" applyBorder="1"/>
    <xf numFmtId="165" fontId="0" fillId="0" borderId="5" xfId="3" applyNumberFormat="1" applyFont="1" applyBorder="1"/>
    <xf numFmtId="43" fontId="1" fillId="2" borderId="12" xfId="4" applyNumberFormat="1" applyBorder="1"/>
    <xf numFmtId="43" fontId="0" fillId="0" borderId="12" xfId="0" applyNumberFormat="1" applyBorder="1"/>
    <xf numFmtId="0" fontId="0" fillId="0" borderId="12" xfId="0" applyBorder="1"/>
    <xf numFmtId="9" fontId="1" fillId="2" borderId="12" xfId="4" applyNumberFormat="1" applyBorder="1"/>
    <xf numFmtId="44" fontId="0" fillId="0" borderId="12" xfId="2" applyFont="1" applyBorder="1"/>
    <xf numFmtId="43" fontId="0" fillId="0" borderId="12" xfId="1" applyFont="1" applyBorder="1"/>
    <xf numFmtId="9" fontId="0" fillId="0" borderId="12" xfId="3" applyFont="1" applyBorder="1"/>
    <xf numFmtId="0" fontId="0" fillId="0" borderId="6" xfId="0" applyBorder="1"/>
    <xf numFmtId="0" fontId="0" fillId="0" borderId="1" xfId="0" applyBorder="1"/>
    <xf numFmtId="44" fontId="0" fillId="0" borderId="1" xfId="0" applyNumberFormat="1" applyBorder="1"/>
    <xf numFmtId="44" fontId="0" fillId="0" borderId="13" xfId="0" applyNumberFormat="1" applyBorder="1"/>
    <xf numFmtId="44" fontId="0" fillId="0" borderId="14" xfId="0" applyNumberFormat="1" applyBorder="1"/>
  </cellXfs>
  <cellStyles count="5">
    <cellStyle name="20% - Accent1" xfId="4" builtinId="30"/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avidson\Downloads\Copy%20of%202025%20Parish%20Budget%20Worksheet.xlsx" TargetMode="External"/><Relationship Id="rId1" Type="http://schemas.openxmlformats.org/officeDocument/2006/relationships/externalLinkPath" Target="file:///C:\Users\jdavidson\Downloads\Copy%20of%202025%20Parish%20Budget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Expenditures"/>
      <sheetName val="Revenues"/>
      <sheetName val="Payroll "/>
    </sheetNames>
    <sheetDataSet>
      <sheetData sheetId="0"/>
      <sheetData sheetId="1">
        <row r="2">
          <cell r="B2" t="str">
            <v>Parish of Dibley</v>
          </cell>
        </row>
        <row r="4">
          <cell r="B4" t="str">
            <v xml:space="preserve">Year ended </v>
          </cell>
        </row>
        <row r="5">
          <cell r="E5">
            <v>46022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07380-3971-4676-A5B8-A21B35E8707B}">
  <sheetPr>
    <pageSetUpPr fitToPage="1"/>
  </sheetPr>
  <dimension ref="A1:L26"/>
  <sheetViews>
    <sheetView tabSelected="1" workbookViewId="0">
      <selection activeCell="E3" sqref="E3"/>
    </sheetView>
  </sheetViews>
  <sheetFormatPr defaultRowHeight="14.5" x14ac:dyDescent="0.35"/>
  <cols>
    <col min="1" max="1" width="23.1796875" customWidth="1"/>
    <col min="2" max="2" width="20" customWidth="1"/>
    <col min="4" max="4" width="10.54296875" style="2" bestFit="1" customWidth="1"/>
    <col min="5" max="5" width="12.54296875" bestFit="1" customWidth="1"/>
    <col min="6" max="6" width="6.453125" customWidth="1"/>
    <col min="7" max="7" width="12.7265625" style="3" bestFit="1" customWidth="1"/>
    <col min="8" max="8" width="15" customWidth="1"/>
    <col min="9" max="9" width="12.26953125" customWidth="1"/>
    <col min="10" max="10" width="14.7265625" customWidth="1"/>
    <col min="11" max="11" width="13.26953125" customWidth="1"/>
    <col min="12" max="12" width="13.81640625" customWidth="1"/>
  </cols>
  <sheetData>
    <row r="1" spans="1:12" x14ac:dyDescent="0.35">
      <c r="B1" s="1" t="str">
        <f>+[1]Expenditures!B2</f>
        <v>Parish of Dibley</v>
      </c>
    </row>
    <row r="2" spans="1:12" x14ac:dyDescent="0.35">
      <c r="G2" s="4" t="s">
        <v>0</v>
      </c>
      <c r="H2" s="5">
        <v>71300</v>
      </c>
      <c r="I2" s="5">
        <v>81200</v>
      </c>
      <c r="J2" s="6">
        <v>65700</v>
      </c>
    </row>
    <row r="3" spans="1:12" x14ac:dyDescent="0.35">
      <c r="B3" s="7" t="str">
        <f>+[1]Expenditures!B4</f>
        <v xml:space="preserve">Year ended </v>
      </c>
      <c r="G3" s="8" t="s">
        <v>1</v>
      </c>
      <c r="H3" s="9">
        <v>3500</v>
      </c>
      <c r="I3" s="10"/>
      <c r="J3" s="11">
        <v>0</v>
      </c>
    </row>
    <row r="4" spans="1:12" x14ac:dyDescent="0.35">
      <c r="B4" s="12">
        <f>+[1]Expenditures!E5</f>
        <v>46022</v>
      </c>
      <c r="G4" s="13" t="s">
        <v>2</v>
      </c>
      <c r="H4" s="14">
        <v>4034.1</v>
      </c>
      <c r="I4" s="14">
        <v>396</v>
      </c>
      <c r="J4" s="15">
        <v>1508.47</v>
      </c>
    </row>
    <row r="6" spans="1:12" s="22" customFormat="1" x14ac:dyDescent="0.35">
      <c r="A6" s="16" t="s">
        <v>3</v>
      </c>
      <c r="B6" s="16" t="s">
        <v>4</v>
      </c>
      <c r="C6" s="17" t="s">
        <v>5</v>
      </c>
      <c r="D6" s="18" t="s">
        <v>6</v>
      </c>
      <c r="E6" s="16" t="s">
        <v>7</v>
      </c>
      <c r="F6" s="19"/>
      <c r="G6" s="20" t="s">
        <v>8</v>
      </c>
      <c r="H6" s="16" t="s">
        <v>9</v>
      </c>
      <c r="I6" s="16" t="s">
        <v>10</v>
      </c>
      <c r="J6" s="16" t="s">
        <v>11</v>
      </c>
      <c r="K6" s="16" t="s">
        <v>12</v>
      </c>
      <c r="L6" s="21" t="s">
        <v>13</v>
      </c>
    </row>
    <row r="7" spans="1:12" x14ac:dyDescent="0.35">
      <c r="A7" s="23"/>
      <c r="B7" s="23"/>
      <c r="C7" s="24"/>
      <c r="D7" s="25"/>
      <c r="E7" s="23"/>
      <c r="F7" s="23"/>
      <c r="G7" s="26"/>
      <c r="H7" s="23"/>
      <c r="I7" s="23"/>
      <c r="J7" s="23"/>
      <c r="K7" s="23"/>
      <c r="L7" s="27"/>
    </row>
    <row r="8" spans="1:12" x14ac:dyDescent="0.35">
      <c r="A8" s="28" t="s">
        <v>14</v>
      </c>
      <c r="B8" s="29">
        <v>50000</v>
      </c>
      <c r="C8" s="30">
        <v>3.5999999999999997E-2</v>
      </c>
      <c r="D8" s="31"/>
      <c r="E8" s="32">
        <f>+B8*C8+B8+D8</f>
        <v>51800</v>
      </c>
      <c r="F8" s="33"/>
      <c r="G8" s="34">
        <v>0</v>
      </c>
      <c r="H8" s="35">
        <f t="shared" ref="H8:H12" si="0">IF(OR(E8="",E8=0), 0, IF(AND(E8&gt;$H$3,E8&lt;$H$2),(E8-$H$3)*0.0595,$H$4))</f>
        <v>2873.85</v>
      </c>
      <c r="I8" s="35">
        <f>IF(AND(E8&gt;$H$2,E8&lt;$I$2),(E8-$H$2)*0.04,IF(E8&lt;$H$2,0,396))</f>
        <v>0</v>
      </c>
      <c r="J8" s="35">
        <f>IF(E8-$J$2&gt;0,$J$4,+(E8)*0.0164*1.4)</f>
        <v>1189.328</v>
      </c>
      <c r="K8" s="35">
        <f>+E8+E8*G8+H8+I8+J8</f>
        <v>55863.178</v>
      </c>
      <c r="L8" s="11">
        <f>+K8/12</f>
        <v>4655.2648333333336</v>
      </c>
    </row>
    <row r="9" spans="1:12" x14ac:dyDescent="0.35">
      <c r="A9" s="28" t="s">
        <v>15</v>
      </c>
      <c r="B9" s="29">
        <v>25000</v>
      </c>
      <c r="C9" s="30">
        <v>3.5999999999999997E-2</v>
      </c>
      <c r="D9" s="31">
        <v>1000</v>
      </c>
      <c r="E9" s="32">
        <f>+B9*C9+B9+D9</f>
        <v>26900</v>
      </c>
      <c r="F9" s="33"/>
      <c r="G9" s="34">
        <v>0.04</v>
      </c>
      <c r="H9" s="35">
        <f t="shared" si="0"/>
        <v>1392.3</v>
      </c>
      <c r="I9" s="35">
        <f t="shared" ref="I9:I10" si="1">IF(AND(E9&gt;$H$2,E9&lt;$I$2),(E9-$H$2)*0.04,IF(E9&lt;$H$2,0,396))</f>
        <v>0</v>
      </c>
      <c r="J9" s="35">
        <f t="shared" ref="J9:J10" si="2">IF(E9-$J$2&gt;0,$J$4,+(E9)*0.0164*1.4)</f>
        <v>617.62400000000002</v>
      </c>
      <c r="K9" s="35">
        <f t="shared" ref="K9:K24" si="3">+E9+E9*G9+H9+I9+J9</f>
        <v>29985.923999999999</v>
      </c>
      <c r="L9" s="11">
        <f t="shared" ref="L9:L24" si="4">+K9/12</f>
        <v>2498.8269999999998</v>
      </c>
    </row>
    <row r="10" spans="1:12" x14ac:dyDescent="0.35">
      <c r="A10" s="28" t="s">
        <v>16</v>
      </c>
      <c r="B10" s="29">
        <v>90000</v>
      </c>
      <c r="C10" s="30">
        <v>3.5999999999999997E-2</v>
      </c>
      <c r="D10" s="31"/>
      <c r="E10" s="32">
        <f t="shared" ref="E10" si="5">+B10*C10+B10+D10</f>
        <v>93240</v>
      </c>
      <c r="F10" s="33"/>
      <c r="G10" s="34"/>
      <c r="H10" s="35">
        <f t="shared" si="0"/>
        <v>4034.1</v>
      </c>
      <c r="I10" s="35">
        <f t="shared" si="1"/>
        <v>396</v>
      </c>
      <c r="J10" s="35">
        <f t="shared" si="2"/>
        <v>1508.47</v>
      </c>
      <c r="K10" s="35">
        <f t="shared" si="3"/>
        <v>99178.57</v>
      </c>
      <c r="L10" s="11">
        <f t="shared" si="4"/>
        <v>8264.8808333333345</v>
      </c>
    </row>
    <row r="11" spans="1:12" x14ac:dyDescent="0.35">
      <c r="A11" s="28"/>
      <c r="B11" s="28"/>
      <c r="C11" s="8"/>
      <c r="D11" s="31"/>
      <c r="E11" s="33"/>
      <c r="F11" s="33"/>
      <c r="G11" s="34"/>
      <c r="H11" s="35">
        <f t="shared" si="0"/>
        <v>0</v>
      </c>
      <c r="I11" s="33"/>
      <c r="J11" s="35"/>
      <c r="K11" s="35">
        <f t="shared" si="3"/>
        <v>0</v>
      </c>
      <c r="L11" s="11">
        <f t="shared" si="4"/>
        <v>0</v>
      </c>
    </row>
    <row r="12" spans="1:12" x14ac:dyDescent="0.35">
      <c r="A12" s="28"/>
      <c r="B12" s="28"/>
      <c r="C12" s="8"/>
      <c r="D12" s="31"/>
      <c r="E12" s="33"/>
      <c r="F12" s="33"/>
      <c r="G12" s="34"/>
      <c r="H12" s="35">
        <f t="shared" si="0"/>
        <v>0</v>
      </c>
      <c r="I12" s="33"/>
      <c r="J12" s="33"/>
      <c r="K12" s="35">
        <f t="shared" si="3"/>
        <v>0</v>
      </c>
      <c r="L12" s="11">
        <f t="shared" si="4"/>
        <v>0</v>
      </c>
    </row>
    <row r="13" spans="1:12" x14ac:dyDescent="0.35">
      <c r="A13" s="28"/>
      <c r="B13" s="28"/>
      <c r="C13" s="8"/>
      <c r="D13" s="31"/>
      <c r="E13" s="33"/>
      <c r="F13" s="33"/>
      <c r="G13" s="34"/>
      <c r="H13" s="35">
        <f>IF(OR(E13="",E13=0), 0, IF(AND(E13&gt;$H$3,E13&lt;$H$2),(E13-$H$3)*0.0595,$H$4))</f>
        <v>0</v>
      </c>
      <c r="I13" s="33"/>
      <c r="J13" s="33"/>
      <c r="K13" s="35">
        <f t="shared" si="3"/>
        <v>0</v>
      </c>
      <c r="L13" s="11">
        <f t="shared" si="4"/>
        <v>0</v>
      </c>
    </row>
    <row r="14" spans="1:12" x14ac:dyDescent="0.35">
      <c r="A14" s="28"/>
      <c r="B14" s="28"/>
      <c r="C14" s="8"/>
      <c r="D14" s="31"/>
      <c r="E14" s="33"/>
      <c r="F14" s="33"/>
      <c r="G14" s="34"/>
      <c r="H14" s="35"/>
      <c r="I14" s="33"/>
      <c r="J14" s="33"/>
      <c r="K14" s="35">
        <f t="shared" si="3"/>
        <v>0</v>
      </c>
      <c r="L14" s="11">
        <f t="shared" si="4"/>
        <v>0</v>
      </c>
    </row>
    <row r="15" spans="1:12" x14ac:dyDescent="0.35">
      <c r="A15" s="28"/>
      <c r="B15" s="28"/>
      <c r="C15" s="8"/>
      <c r="D15" s="31"/>
      <c r="E15" s="33"/>
      <c r="F15" s="33"/>
      <c r="G15" s="34"/>
      <c r="H15" s="35"/>
      <c r="I15" s="33"/>
      <c r="J15" s="33"/>
      <c r="K15" s="35">
        <f t="shared" si="3"/>
        <v>0</v>
      </c>
      <c r="L15" s="11">
        <f t="shared" si="4"/>
        <v>0</v>
      </c>
    </row>
    <row r="16" spans="1:12" x14ac:dyDescent="0.35">
      <c r="A16" s="28"/>
      <c r="B16" s="28"/>
      <c r="C16" s="8"/>
      <c r="D16" s="31"/>
      <c r="E16" s="33"/>
      <c r="F16" s="33"/>
      <c r="G16" s="34"/>
      <c r="H16" s="33"/>
      <c r="I16" s="33"/>
      <c r="J16" s="33"/>
      <c r="K16" s="35">
        <f t="shared" si="3"/>
        <v>0</v>
      </c>
      <c r="L16" s="11">
        <f t="shared" si="4"/>
        <v>0</v>
      </c>
    </row>
    <row r="17" spans="1:12" x14ac:dyDescent="0.35">
      <c r="A17" s="28"/>
      <c r="B17" s="28"/>
      <c r="C17" s="8"/>
      <c r="D17" s="31"/>
      <c r="E17" s="33"/>
      <c r="F17" s="33"/>
      <c r="G17" s="34"/>
      <c r="H17" s="33"/>
      <c r="I17" s="33"/>
      <c r="J17" s="33"/>
      <c r="K17" s="35">
        <f t="shared" si="3"/>
        <v>0</v>
      </c>
      <c r="L17" s="11">
        <f t="shared" si="4"/>
        <v>0</v>
      </c>
    </row>
    <row r="18" spans="1:12" x14ac:dyDescent="0.35">
      <c r="A18" s="28"/>
      <c r="B18" s="28"/>
      <c r="C18" s="8"/>
      <c r="D18" s="31"/>
      <c r="E18" s="33"/>
      <c r="F18" s="33"/>
      <c r="G18" s="34"/>
      <c r="H18" s="33"/>
      <c r="I18" s="33"/>
      <c r="J18" s="33"/>
      <c r="K18" s="35">
        <f t="shared" si="3"/>
        <v>0</v>
      </c>
      <c r="L18" s="11">
        <f t="shared" si="4"/>
        <v>0</v>
      </c>
    </row>
    <row r="19" spans="1:12" x14ac:dyDescent="0.35">
      <c r="A19" s="28"/>
      <c r="B19" s="28"/>
      <c r="C19" s="8"/>
      <c r="D19" s="31"/>
      <c r="E19" s="33"/>
      <c r="F19" s="33"/>
      <c r="G19" s="34"/>
      <c r="H19" s="33"/>
      <c r="I19" s="33"/>
      <c r="J19" s="33"/>
      <c r="K19" s="35">
        <f t="shared" si="3"/>
        <v>0</v>
      </c>
      <c r="L19" s="11">
        <f t="shared" si="4"/>
        <v>0</v>
      </c>
    </row>
    <row r="20" spans="1:12" x14ac:dyDescent="0.35">
      <c r="A20" s="28"/>
      <c r="B20" s="28"/>
      <c r="C20" s="8"/>
      <c r="D20" s="31"/>
      <c r="E20" s="33"/>
      <c r="F20" s="33"/>
      <c r="G20" s="34"/>
      <c r="H20" s="33"/>
      <c r="I20" s="33"/>
      <c r="J20" s="33"/>
      <c r="K20" s="35">
        <f t="shared" si="3"/>
        <v>0</v>
      </c>
      <c r="L20" s="11">
        <f t="shared" si="4"/>
        <v>0</v>
      </c>
    </row>
    <row r="21" spans="1:12" x14ac:dyDescent="0.35">
      <c r="A21" s="28"/>
      <c r="B21" s="28"/>
      <c r="C21" s="8"/>
      <c r="D21" s="31"/>
      <c r="E21" s="33"/>
      <c r="F21" s="33"/>
      <c r="G21" s="34"/>
      <c r="H21" s="33"/>
      <c r="I21" s="33"/>
      <c r="J21" s="33"/>
      <c r="K21" s="35">
        <f t="shared" si="3"/>
        <v>0</v>
      </c>
      <c r="L21" s="11">
        <f t="shared" si="4"/>
        <v>0</v>
      </c>
    </row>
    <row r="22" spans="1:12" x14ac:dyDescent="0.35">
      <c r="A22" s="28"/>
      <c r="B22" s="28"/>
      <c r="C22" s="8"/>
      <c r="D22" s="31"/>
      <c r="E22" s="33"/>
      <c r="F22" s="33"/>
      <c r="G22" s="34"/>
      <c r="H22" s="33"/>
      <c r="I22" s="33"/>
      <c r="J22" s="33"/>
      <c r="K22" s="35">
        <f t="shared" si="3"/>
        <v>0</v>
      </c>
      <c r="L22" s="11">
        <f t="shared" si="4"/>
        <v>0</v>
      </c>
    </row>
    <row r="23" spans="1:12" x14ac:dyDescent="0.35">
      <c r="A23" s="28"/>
      <c r="B23" s="28"/>
      <c r="C23" s="8"/>
      <c r="D23" s="31"/>
      <c r="E23" s="33"/>
      <c r="F23" s="33"/>
      <c r="G23" s="34"/>
      <c r="H23" s="33"/>
      <c r="I23" s="33"/>
      <c r="J23" s="33"/>
      <c r="K23" s="35">
        <f t="shared" si="3"/>
        <v>0</v>
      </c>
      <c r="L23" s="11">
        <f t="shared" si="4"/>
        <v>0</v>
      </c>
    </row>
    <row r="24" spans="1:12" x14ac:dyDescent="0.35">
      <c r="A24" s="28"/>
      <c r="B24" s="28"/>
      <c r="C24" s="8"/>
      <c r="D24" s="31"/>
      <c r="E24" s="33"/>
      <c r="F24" s="33"/>
      <c r="G24" s="34"/>
      <c r="H24" s="33"/>
      <c r="I24" s="33"/>
      <c r="J24" s="33"/>
      <c r="K24" s="35">
        <f t="shared" si="3"/>
        <v>0</v>
      </c>
      <c r="L24" s="11">
        <f t="shared" si="4"/>
        <v>0</v>
      </c>
    </row>
    <row r="25" spans="1:12" x14ac:dyDescent="0.35">
      <c r="A25" s="33"/>
      <c r="B25" s="33"/>
      <c r="C25" s="8"/>
      <c r="D25" s="36"/>
      <c r="E25" s="33"/>
      <c r="F25" s="33"/>
      <c r="G25" s="37"/>
      <c r="H25" s="33"/>
      <c r="I25" s="33"/>
      <c r="J25" s="33"/>
      <c r="K25" s="33"/>
      <c r="L25" s="38"/>
    </row>
    <row r="26" spans="1:12" x14ac:dyDescent="0.35">
      <c r="A26" s="39"/>
      <c r="B26" s="40">
        <f>SUM(B8:B25)</f>
        <v>165000</v>
      </c>
      <c r="C26" s="41"/>
      <c r="D26" s="40">
        <f t="shared" ref="D26:L26" si="6">SUM(D8:D25)</f>
        <v>1000</v>
      </c>
      <c r="E26" s="40">
        <f t="shared" si="6"/>
        <v>171940</v>
      </c>
      <c r="F26" s="40"/>
      <c r="G26" s="40"/>
      <c r="H26" s="40">
        <f t="shared" si="6"/>
        <v>8300.25</v>
      </c>
      <c r="I26" s="40">
        <f t="shared" si="6"/>
        <v>396</v>
      </c>
      <c r="J26" s="40">
        <f t="shared" si="6"/>
        <v>3315.422</v>
      </c>
      <c r="K26" s="40">
        <f t="shared" si="6"/>
        <v>185027.67200000002</v>
      </c>
      <c r="L26" s="42">
        <f t="shared" si="6"/>
        <v>15418.972666666668</v>
      </c>
    </row>
  </sheetData>
  <pageMargins left="0.7" right="0.7" top="0.75" bottom="0.75" header="0.3" footer="0.3"/>
  <pageSetup scale="8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Payroll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Davison</dc:creator>
  <cp:lastModifiedBy>Davor Milicevic</cp:lastModifiedBy>
  <dcterms:created xsi:type="dcterms:W3CDTF">2025-01-14T16:08:00Z</dcterms:created>
  <dcterms:modified xsi:type="dcterms:W3CDTF">2025-01-14T17:25:57Z</dcterms:modified>
</cp:coreProperties>
</file>